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F72\"/>
    </mc:Choice>
  </mc:AlternateContent>
  <xr:revisionPtr revIDLastSave="62" documentId="8_{7F7567A5-AC42-4CB3-B5DC-F3B4C0869475}" xr6:coauthVersionLast="39" xr6:coauthVersionMax="39" xr10:uidLastSave="{73DF047B-A8F3-4F06-9BD0-E9F901FDC074}"/>
  <bookViews>
    <workbookView xWindow="32760" yWindow="32760" windowWidth="18870" windowHeight="7650" xr2:uid="{00000000-000D-0000-FFFF-FFFF00000000}"/>
  </bookViews>
  <sheets>
    <sheet name="Sheet1" sheetId="1" r:id="rId1"/>
  </sheets>
  <definedNames>
    <definedName name="_xlnm._FilterDatabase" localSheetId="0" hidden="1">Sheet1!$B$3:$I$31</definedName>
    <definedName name="_xlnm.Print_Area" localSheetId="0">Sheet1!$B$1:$I$31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33" i="1"/>
  <c r="I33" i="1"/>
  <c r="H22" i="1"/>
  <c r="I22" i="1"/>
  <c r="H18" i="1"/>
  <c r="I18" i="1"/>
  <c r="H19" i="1"/>
  <c r="I19" i="1"/>
  <c r="H20" i="1"/>
  <c r="I20" i="1"/>
  <c r="I23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21" i="1"/>
  <c r="I21" i="1"/>
  <c r="H23" i="1"/>
  <c r="H15" i="1"/>
  <c r="I15" i="1"/>
  <c r="I16" i="1"/>
  <c r="H6" i="1"/>
  <c r="I6" i="1"/>
  <c r="I7" i="1"/>
  <c r="H8" i="1"/>
  <c r="I8" i="1"/>
  <c r="H9" i="1"/>
  <c r="I9" i="1"/>
  <c r="H10" i="1"/>
  <c r="I10" i="1"/>
  <c r="H11" i="1"/>
  <c r="I11" i="1"/>
  <c r="H12" i="1"/>
  <c r="H5" i="1"/>
  <c r="H13" i="1"/>
  <c r="I12" i="1"/>
  <c r="H25" i="1"/>
  <c r="I25" i="1"/>
  <c r="I34" i="1"/>
  <c r="I5" i="1"/>
  <c r="I13" i="1"/>
  <c r="I35" i="1"/>
  <c r="H16" i="1"/>
  <c r="H34" i="1"/>
  <c r="I36" i="1"/>
  <c r="I37" i="1"/>
  <c r="H35" i="1"/>
  <c r="H36" i="1"/>
  <c r="H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Ariane Wenger</author>
  </authors>
  <commentList>
    <comment ref="C5" authorId="0" shapeId="0" xr:uid="{70EA045D-D941-47A2-BE37-44A24D7DEAB2}">
      <text>
        <t>This is a random amount</t>
      </text>
    </comment>
  </commentList>
</comments>
</file>

<file path=xl/sharedStrings.xml><?xml version="1.0" encoding="utf-8"?>
<sst xmlns="http://schemas.openxmlformats.org/spreadsheetml/2006/main" count="90" uniqueCount="53">
  <si>
    <t>Budget for 30 participants on Training on Partcipatory Assessment of Climate &amp; Disaster Risk (PACDR) in Country from Date, Year to be conducted in City (Workshop venue)</t>
  </si>
  <si>
    <t xml:space="preserve"> Activity </t>
  </si>
  <si>
    <t xml:space="preserve"> Unit Cost </t>
  </si>
  <si>
    <t xml:space="preserve"> Units </t>
  </si>
  <si>
    <t xml:space="preserve"> Unit Measure </t>
  </si>
  <si>
    <t xml:space="preserve"> Frequency </t>
  </si>
  <si>
    <t>Measure of Frequency</t>
  </si>
  <si>
    <t>UGX</t>
  </si>
  <si>
    <t>EURO</t>
  </si>
  <si>
    <t>Venue, Meals, Accomodation</t>
  </si>
  <si>
    <t>Venue Hall hire</t>
  </si>
  <si>
    <t>Hall</t>
  </si>
  <si>
    <t>Days</t>
  </si>
  <si>
    <t>Accommodation</t>
  </si>
  <si>
    <t>persons</t>
  </si>
  <si>
    <t>Break Tea</t>
  </si>
  <si>
    <t>Lunch</t>
  </si>
  <si>
    <t>Evening Tea</t>
  </si>
  <si>
    <t>Dinner</t>
  </si>
  <si>
    <t>Afternoon Water</t>
  </si>
  <si>
    <t>Barbacue (Cultural evening)</t>
  </si>
  <si>
    <t xml:space="preserve">Sub Total </t>
  </si>
  <si>
    <t>Facilitator's Local and National experts</t>
  </si>
  <si>
    <t>Professional fees</t>
  </si>
  <si>
    <t xml:space="preserve">sessions </t>
  </si>
  <si>
    <t>Training Materials and Stationary</t>
  </si>
  <si>
    <t>Markers, pens, flip charts, masking tape, note books, manila paper etc)</t>
  </si>
  <si>
    <t>Lumpsum</t>
  </si>
  <si>
    <t>Times</t>
  </si>
  <si>
    <t>Learning materials</t>
  </si>
  <si>
    <t>Photocopy of training materials</t>
  </si>
  <si>
    <t>Persons</t>
  </si>
  <si>
    <t>Certificate Printing</t>
  </si>
  <si>
    <t>Memory sticks</t>
  </si>
  <si>
    <t>Transport Refund and Travels</t>
  </si>
  <si>
    <t>Participants transport refund for participants (Public means)</t>
  </si>
  <si>
    <t>Routes</t>
  </si>
  <si>
    <t>Transport for facilitators</t>
  </si>
  <si>
    <t>Transport for partciipants to Workshop venue</t>
  </si>
  <si>
    <t>Vehicle Hire for Field Visit (Dry Hire)</t>
  </si>
  <si>
    <t>Fuel for field visit</t>
  </si>
  <si>
    <t>litres</t>
  </si>
  <si>
    <t>Reporting costs</t>
  </si>
  <si>
    <t>lumpsum</t>
  </si>
  <si>
    <t>Mobilisation (Fuel and Air time)</t>
  </si>
  <si>
    <t>Cultural group performers</t>
  </si>
  <si>
    <t>day</t>
  </si>
  <si>
    <t>Transportation of facilitators</t>
  </si>
  <si>
    <t>Route</t>
  </si>
  <si>
    <t>Total training expenses</t>
  </si>
  <si>
    <t xml:space="preserve">Administration costs 10% </t>
  </si>
  <si>
    <t>GRAND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</si>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</sst>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_-* #,##0_-;\-* #,##0_-;_-* &quot;-&quot;??_-;_-@_-"/>
    <numFmt numFmtId="167" formatCode="_ * #,##0_ ;_ * \-#,##0_ ;_ * &quot;-&quot;??_ ;_ @_ 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</font>
    <font>
      <sz val="12"/>
      <color theme="1"/>
      <name val="Arial Unicode MS"/>
      <family val="2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</font>
    <font>
      <b/>
      <sz val="12"/>
      <color rgb="FFFF00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Arial Unicode MS"/>
      <family val="2"/>
    </font>
    <font>
      <b/>
      <sz val="12"/>
      <color rgb="FF808080"/>
      <name val="Arial Unicode MS"/>
      <family val="2"/>
    </font>
    <font>
      <sz val="12"/>
      <color rgb="FF80808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4" fillId="0" borderId="0" xfId="0" applyFont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0" fontId="14" fillId="0" borderId="0" xfId="0" applyFont="1"/>
    <xf numFmtId="0" fontId="15" fillId="0" borderId="0" xfId="0" applyFont="1"/>
    <xf numFmtId="166" fontId="16" fillId="2" borderId="1" xfId="1" applyNumberFormat="1" applyFont="1" applyFill="1" applyBorder="1"/>
    <xf numFmtId="0" fontId="16" fillId="2" borderId="1" xfId="0" applyFont="1" applyFill="1" applyBorder="1" applyAlignment="1">
      <alignment wrapText="1"/>
    </xf>
    <xf numFmtId="3" fontId="17" fillId="2" borderId="1" xfId="0" applyNumberFormat="1" applyFont="1" applyFill="1" applyBorder="1"/>
    <xf numFmtId="0" fontId="17" fillId="2" borderId="1" xfId="0" applyFont="1" applyFill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66" fontId="6" fillId="0" borderId="1" xfId="1" applyNumberFormat="1" applyFont="1" applyBorder="1"/>
    <xf numFmtId="166" fontId="9" fillId="0" borderId="0" xfId="1" applyNumberFormat="1" applyFont="1"/>
    <xf numFmtId="0" fontId="18" fillId="0" borderId="0" xfId="0" applyFont="1"/>
    <xf numFmtId="0" fontId="19" fillId="2" borderId="1" xfId="0" applyFont="1" applyFill="1" applyBorder="1"/>
    <xf numFmtId="0" fontId="9" fillId="0" borderId="1" xfId="0" applyFont="1" applyBorder="1"/>
    <xf numFmtId="0" fontId="19" fillId="0" borderId="1" xfId="0" applyFont="1" applyBorder="1"/>
    <xf numFmtId="0" fontId="14" fillId="0" borderId="1" xfId="0" applyFont="1" applyBorder="1"/>
    <xf numFmtId="0" fontId="8" fillId="2" borderId="1" xfId="0" applyFont="1" applyFill="1" applyBorder="1"/>
    <xf numFmtId="0" fontId="4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3" fillId="0" borderId="1" xfId="0" applyFont="1" applyBorder="1"/>
    <xf numFmtId="43" fontId="4" fillId="0" borderId="1" xfId="0" applyNumberFormat="1" applyFont="1" applyBorder="1"/>
    <xf numFmtId="166" fontId="9" fillId="0" borderId="1" xfId="1" applyNumberFormat="1" applyFont="1" applyBorder="1"/>
    <xf numFmtId="0" fontId="18" fillId="0" borderId="1" xfId="0" applyFont="1" applyBorder="1"/>
    <xf numFmtId="43" fontId="9" fillId="0" borderId="1" xfId="0" applyNumberFormat="1" applyFont="1" applyBorder="1"/>
    <xf numFmtId="0" fontId="9" fillId="0" borderId="0" xfId="0" applyFont="1" applyAlignment="1">
      <alignment wrapText="1"/>
    </xf>
    <xf numFmtId="43" fontId="6" fillId="0" borderId="1" xfId="1" applyNumberFormat="1" applyFont="1" applyBorder="1"/>
    <xf numFmtId="43" fontId="6" fillId="2" borderId="1" xfId="1" applyNumberFormat="1" applyFont="1" applyFill="1" applyBorder="1"/>
    <xf numFmtId="164" fontId="10" fillId="0" borderId="0" xfId="0" applyNumberFormat="1" applyFont="1"/>
    <xf numFmtId="0" fontId="8" fillId="0" borderId="1" xfId="0" applyFont="1" applyBorder="1"/>
    <xf numFmtId="0" fontId="20" fillId="0" borderId="1" xfId="0" applyFont="1" applyBorder="1"/>
    <xf numFmtId="0" fontId="16" fillId="0" borderId="1" xfId="0" applyFont="1" applyBorder="1" applyAlignment="1">
      <alignment wrapText="1"/>
    </xf>
    <xf numFmtId="3" fontId="16" fillId="0" borderId="1" xfId="0" applyNumberFormat="1" applyFont="1" applyBorder="1"/>
    <xf numFmtId="0" fontId="16" fillId="0" borderId="1" xfId="0" applyFont="1" applyBorder="1"/>
    <xf numFmtId="166" fontId="16" fillId="0" borderId="1" xfId="1" applyNumberFormat="1" applyFont="1" applyBorder="1"/>
    <xf numFmtId="165" fontId="9" fillId="0" borderId="1" xfId="1" applyFont="1" applyBorder="1"/>
    <xf numFmtId="165" fontId="18" fillId="0" borderId="1" xfId="1" applyFont="1" applyBorder="1"/>
    <xf numFmtId="0" fontId="21" fillId="0" borderId="1" xfId="0" applyFont="1" applyBorder="1"/>
    <xf numFmtId="166" fontId="22" fillId="0" borderId="1" xfId="1" applyNumberFormat="1" applyFont="1" applyBorder="1"/>
    <xf numFmtId="167" fontId="13" fillId="0" borderId="1" xfId="1" applyNumberFormat="1" applyFont="1" applyBorder="1" applyAlignment="1">
      <alignment wrapText="1"/>
    </xf>
    <xf numFmtId="0" fontId="7" fillId="0" borderId="1" xfId="0" applyFont="1" applyBorder="1"/>
    <xf numFmtId="0" fontId="13" fillId="0" borderId="1" xfId="0" applyFont="1" applyBorder="1"/>
    <xf numFmtId="166" fontId="13" fillId="0" borderId="1" xfId="1" applyNumberFormat="1" applyFont="1" applyBorder="1"/>
    <xf numFmtId="0" fontId="5" fillId="0" borderId="1" xfId="0" applyFont="1" applyBorder="1"/>
    <xf numFmtId="0" fontId="17" fillId="0" borderId="1" xfId="0" applyFont="1" applyBorder="1"/>
    <xf numFmtId="3" fontId="17" fillId="0" borderId="1" xfId="0" quotePrefix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3" fontId="24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38"/>
  <sheetViews>
    <sheetView tabSelected="1" zoomScaleNormal="100" zoomScaleSheetLayoutView="100" workbookViewId="0" xr3:uid="{AEA406A1-0E4B-5B11-9CD5-51D6E497D94C}">
      <pane ySplit="3" topLeftCell="A24" activePane="bottomLeft" state="frozen"/>
      <selection pane="bottomLeft" activeCell="C25" sqref="C25:C33"/>
    </sheetView>
  </sheetViews>
  <sheetFormatPr defaultRowHeight="15.75"/>
  <cols>
    <col min="1" max="1" width="4.85546875" style="1" customWidth="1"/>
    <col min="2" max="2" width="35" style="1" customWidth="1"/>
    <col min="3" max="8" width="20.7109375" style="1" customWidth="1"/>
    <col min="9" max="9" width="20.7109375" style="23" customWidth="1"/>
    <col min="10" max="11" width="17.42578125" style="1" customWidth="1"/>
    <col min="12" max="12" width="10.140625" style="1" bestFit="1" customWidth="1"/>
    <col min="13" max="256" width="11.42578125" style="1" customWidth="1"/>
    <col min="257" max="16384" width="9.140625" style="1"/>
  </cols>
  <sheetData>
    <row r="1" spans="1:12" s="38" customFormat="1" ht="81.599999999999994" customHeight="1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65"/>
      <c r="K1" s="67"/>
    </row>
    <row r="2" spans="1:12" ht="17.25">
      <c r="A2" s="26"/>
      <c r="B2" s="54"/>
      <c r="C2" s="54"/>
      <c r="D2" s="54"/>
      <c r="E2" s="54"/>
      <c r="F2" s="54"/>
      <c r="G2" s="54"/>
      <c r="H2" s="54"/>
      <c r="I2" s="55"/>
      <c r="J2" s="66"/>
      <c r="K2" s="67"/>
    </row>
    <row r="3" spans="1:12" ht="20.25" customHeight="1">
      <c r="A3" s="27"/>
      <c r="B3" s="56" t="s">
        <v>1</v>
      </c>
      <c r="C3" s="57" t="s">
        <v>2</v>
      </c>
      <c r="D3" s="57" t="s">
        <v>3</v>
      </c>
      <c r="E3" s="57" t="s">
        <v>4</v>
      </c>
      <c r="F3" s="57" t="s">
        <v>5</v>
      </c>
      <c r="G3" s="57" t="s">
        <v>6</v>
      </c>
      <c r="H3" s="58" t="s">
        <v>7</v>
      </c>
      <c r="I3" s="59" t="s">
        <v>8</v>
      </c>
      <c r="J3" s="26"/>
    </row>
    <row r="4" spans="1:12" ht="20.25" customHeight="1">
      <c r="A4" s="27">
        <v>1</v>
      </c>
      <c r="B4" s="56" t="s">
        <v>9</v>
      </c>
      <c r="C4" s="57"/>
      <c r="D4" s="57"/>
      <c r="E4" s="57"/>
      <c r="F4" s="57"/>
      <c r="G4" s="57"/>
      <c r="H4" s="58"/>
      <c r="I4" s="59"/>
      <c r="J4" s="26"/>
    </row>
    <row r="5" spans="1:12" s="2" customFormat="1" ht="16.5" customHeight="1">
      <c r="A5" s="27"/>
      <c r="B5" s="20" t="s">
        <v>10</v>
      </c>
      <c r="C5" s="68">
        <v>111</v>
      </c>
      <c r="D5" s="21">
        <v>1</v>
      </c>
      <c r="E5" s="21" t="s">
        <v>11</v>
      </c>
      <c r="F5" s="21">
        <v>4</v>
      </c>
      <c r="G5" s="21" t="s">
        <v>12</v>
      </c>
      <c r="H5" s="22">
        <f>C5*D5*F5</f>
        <v>444</v>
      </c>
      <c r="I5" s="39">
        <f>H5/3700</f>
        <v>0.12</v>
      </c>
      <c r="J5" s="60"/>
    </row>
    <row r="6" spans="1:12" s="2" customFormat="1" ht="17.25">
      <c r="A6" s="27"/>
      <c r="B6" s="20" t="s">
        <v>13</v>
      </c>
      <c r="C6" s="68">
        <v>111</v>
      </c>
      <c r="D6" s="21">
        <v>30</v>
      </c>
      <c r="E6" s="21" t="s">
        <v>14</v>
      </c>
      <c r="F6" s="21">
        <v>6</v>
      </c>
      <c r="G6" s="21" t="s">
        <v>12</v>
      </c>
      <c r="H6" s="22">
        <f t="shared" ref="H6:H12" si="0">C6*D6*F6</f>
        <v>19980</v>
      </c>
      <c r="I6" s="39">
        <f t="shared" ref="I6:I12" si="1">H6/3700</f>
        <v>5.4</v>
      </c>
      <c r="J6" s="60"/>
      <c r="L6" s="41"/>
    </row>
    <row r="7" spans="1:12" ht="17.25">
      <c r="A7" s="25"/>
      <c r="B7" s="7" t="s">
        <v>15</v>
      </c>
      <c r="C7" s="68">
        <v>111</v>
      </c>
      <c r="D7" s="8">
        <v>30</v>
      </c>
      <c r="E7" s="8" t="s">
        <v>14</v>
      </c>
      <c r="F7" s="8">
        <v>5</v>
      </c>
      <c r="G7" s="8" t="s">
        <v>12</v>
      </c>
      <c r="H7" s="22">
        <f>C7*D7*F7</f>
        <v>16650</v>
      </c>
      <c r="I7" s="39">
        <f t="shared" si="1"/>
        <v>4.5</v>
      </c>
      <c r="J7" s="26"/>
      <c r="K7" s="2"/>
      <c r="L7" s="41"/>
    </row>
    <row r="8" spans="1:12" ht="17.25">
      <c r="A8" s="25"/>
      <c r="B8" s="7" t="s">
        <v>16</v>
      </c>
      <c r="C8" s="68">
        <v>111</v>
      </c>
      <c r="D8" s="8">
        <v>30</v>
      </c>
      <c r="E8" s="8" t="s">
        <v>14</v>
      </c>
      <c r="F8" s="8">
        <v>5</v>
      </c>
      <c r="G8" s="8" t="s">
        <v>12</v>
      </c>
      <c r="H8" s="22">
        <f t="shared" si="0"/>
        <v>16650</v>
      </c>
      <c r="I8" s="39">
        <f t="shared" si="1"/>
        <v>4.5</v>
      </c>
      <c r="J8" s="26"/>
      <c r="K8" s="2"/>
      <c r="L8" s="41"/>
    </row>
    <row r="9" spans="1:12" ht="17.25">
      <c r="A9" s="25"/>
      <c r="B9" s="7" t="s">
        <v>17</v>
      </c>
      <c r="C9" s="68">
        <v>111</v>
      </c>
      <c r="D9" s="8">
        <v>30</v>
      </c>
      <c r="E9" s="8" t="s">
        <v>14</v>
      </c>
      <c r="F9" s="8">
        <v>5</v>
      </c>
      <c r="G9" s="8" t="s">
        <v>12</v>
      </c>
      <c r="H9" s="22">
        <f t="shared" si="0"/>
        <v>16650</v>
      </c>
      <c r="I9" s="39">
        <f t="shared" si="1"/>
        <v>4.5</v>
      </c>
      <c r="J9" s="26"/>
      <c r="K9" s="2"/>
      <c r="L9" s="41"/>
    </row>
    <row r="10" spans="1:12" ht="17.25">
      <c r="A10" s="25"/>
      <c r="B10" s="7" t="s">
        <v>18</v>
      </c>
      <c r="C10" s="68">
        <v>111</v>
      </c>
      <c r="D10" s="8">
        <v>30</v>
      </c>
      <c r="E10" s="8" t="s">
        <v>14</v>
      </c>
      <c r="F10" s="8">
        <v>5</v>
      </c>
      <c r="G10" s="8" t="s">
        <v>12</v>
      </c>
      <c r="H10" s="22">
        <f t="shared" si="0"/>
        <v>16650</v>
      </c>
      <c r="I10" s="39">
        <f t="shared" si="1"/>
        <v>4.5</v>
      </c>
      <c r="J10" s="26"/>
      <c r="K10" s="2"/>
      <c r="L10" s="41"/>
    </row>
    <row r="11" spans="1:12" ht="17.25">
      <c r="A11" s="25"/>
      <c r="B11" s="7" t="s">
        <v>19</v>
      </c>
      <c r="C11" s="68">
        <v>111</v>
      </c>
      <c r="D11" s="8">
        <v>30</v>
      </c>
      <c r="E11" s="8" t="s">
        <v>14</v>
      </c>
      <c r="F11" s="8">
        <v>5</v>
      </c>
      <c r="G11" s="8" t="s">
        <v>12</v>
      </c>
      <c r="H11" s="22">
        <f t="shared" si="0"/>
        <v>16650</v>
      </c>
      <c r="I11" s="39">
        <f t="shared" si="1"/>
        <v>4.5</v>
      </c>
      <c r="J11" s="26"/>
      <c r="K11" s="2"/>
      <c r="L11" s="41"/>
    </row>
    <row r="12" spans="1:12" ht="17.25">
      <c r="A12" s="25"/>
      <c r="B12" s="7" t="s">
        <v>20</v>
      </c>
      <c r="C12" s="68">
        <v>111</v>
      </c>
      <c r="D12" s="8">
        <v>30</v>
      </c>
      <c r="E12" s="8" t="s">
        <v>14</v>
      </c>
      <c r="F12" s="8">
        <v>1</v>
      </c>
      <c r="G12" s="8" t="s">
        <v>12</v>
      </c>
      <c r="H12" s="22">
        <f t="shared" si="0"/>
        <v>3330</v>
      </c>
      <c r="I12" s="39">
        <f t="shared" si="1"/>
        <v>0.9</v>
      </c>
      <c r="J12" s="26"/>
      <c r="K12" s="2"/>
      <c r="L12" s="41"/>
    </row>
    <row r="13" spans="1:12" s="3" customFormat="1" ht="17.25">
      <c r="A13" s="25"/>
      <c r="B13" s="16" t="s">
        <v>21</v>
      </c>
      <c r="C13" s="17"/>
      <c r="D13" s="18"/>
      <c r="E13" s="18"/>
      <c r="F13" s="18"/>
      <c r="G13" s="18"/>
      <c r="H13" s="15">
        <f>H5+H6+H7+H8+H9+H10+H11+H12</f>
        <v>107004</v>
      </c>
      <c r="I13" s="15">
        <f>I5+I6+I7+I8+I9+I10+I11+I12</f>
        <v>28.919999999999998</v>
      </c>
      <c r="J13" s="61"/>
      <c r="K13" s="2"/>
    </row>
    <row r="14" spans="1:12" s="13" customFormat="1" ht="34.5">
      <c r="A14" s="50">
        <v>2</v>
      </c>
      <c r="B14" s="20" t="s">
        <v>22</v>
      </c>
      <c r="C14" s="19"/>
      <c r="D14" s="21"/>
      <c r="E14" s="21"/>
      <c r="F14" s="21"/>
      <c r="G14" s="21"/>
      <c r="H14" s="51"/>
      <c r="I14" s="22"/>
      <c r="J14" s="28"/>
    </row>
    <row r="15" spans="1:12" s="6" customFormat="1" ht="17.25">
      <c r="A15" s="42"/>
      <c r="B15" s="20" t="s">
        <v>23</v>
      </c>
      <c r="C15" s="68">
        <v>111</v>
      </c>
      <c r="D15" s="21">
        <v>4</v>
      </c>
      <c r="E15" s="21" t="s">
        <v>14</v>
      </c>
      <c r="F15" s="21">
        <v>2</v>
      </c>
      <c r="G15" s="21" t="s">
        <v>24</v>
      </c>
      <c r="H15" s="22">
        <f>C15*D15*F15</f>
        <v>888</v>
      </c>
      <c r="I15" s="39">
        <f>H15/3700</f>
        <v>0.24</v>
      </c>
      <c r="J15" s="30"/>
    </row>
    <row r="16" spans="1:12" s="5" customFormat="1" ht="17.25">
      <c r="A16" s="43"/>
      <c r="B16" s="44" t="s">
        <v>21</v>
      </c>
      <c r="C16" s="45"/>
      <c r="D16" s="46"/>
      <c r="E16" s="46"/>
      <c r="F16" s="46"/>
      <c r="G16" s="46"/>
      <c r="H16" s="47">
        <f>H15</f>
        <v>888</v>
      </c>
      <c r="I16" s="47">
        <f>I15</f>
        <v>0.24</v>
      </c>
      <c r="J16" s="31"/>
    </row>
    <row r="17" spans="1:10" s="14" customFormat="1" ht="17.25">
      <c r="A17" s="42">
        <v>3</v>
      </c>
      <c r="B17" s="20" t="s">
        <v>25</v>
      </c>
      <c r="C17" s="19"/>
      <c r="D17" s="21"/>
      <c r="E17" s="21"/>
      <c r="F17" s="21"/>
      <c r="G17" s="21"/>
      <c r="H17" s="51"/>
      <c r="I17" s="51"/>
      <c r="J17" s="32"/>
    </row>
    <row r="18" spans="1:10" s="4" customFormat="1" ht="51.75">
      <c r="A18" s="42"/>
      <c r="B18" s="52" t="s">
        <v>26</v>
      </c>
      <c r="C18" s="68">
        <v>111</v>
      </c>
      <c r="D18" s="21">
        <v>1</v>
      </c>
      <c r="E18" s="21" t="s">
        <v>27</v>
      </c>
      <c r="F18" s="21">
        <v>1</v>
      </c>
      <c r="G18" s="21" t="s">
        <v>28</v>
      </c>
      <c r="H18" s="22">
        <f>C18*D18*F18</f>
        <v>111</v>
      </c>
      <c r="I18" s="39">
        <f>H18/3700</f>
        <v>0.03</v>
      </c>
      <c r="J18" s="33"/>
    </row>
    <row r="19" spans="1:10" s="4" customFormat="1" ht="17.25">
      <c r="A19" s="42"/>
      <c r="B19" s="52" t="s">
        <v>29</v>
      </c>
      <c r="C19" s="68">
        <v>111</v>
      </c>
      <c r="D19" s="21">
        <v>1</v>
      </c>
      <c r="E19" s="21" t="s">
        <v>27</v>
      </c>
      <c r="F19" s="21">
        <v>1</v>
      </c>
      <c r="G19" s="21" t="s">
        <v>28</v>
      </c>
      <c r="H19" s="22">
        <f>C19*D19*F19</f>
        <v>111</v>
      </c>
      <c r="I19" s="39">
        <f>H19/3700</f>
        <v>0.03</v>
      </c>
      <c r="J19" s="33"/>
    </row>
    <row r="20" spans="1:10" s="4" customFormat="1" ht="17.25">
      <c r="A20" s="42"/>
      <c r="B20" s="20" t="s">
        <v>30</v>
      </c>
      <c r="C20" s="68">
        <v>111</v>
      </c>
      <c r="D20" s="21">
        <v>100</v>
      </c>
      <c r="E20" s="21" t="s">
        <v>27</v>
      </c>
      <c r="F20" s="21">
        <v>28</v>
      </c>
      <c r="G20" s="21" t="s">
        <v>31</v>
      </c>
      <c r="H20" s="22">
        <f>C20*D20*F20</f>
        <v>310800</v>
      </c>
      <c r="I20" s="39">
        <f>H20/3700</f>
        <v>84</v>
      </c>
      <c r="J20" s="33"/>
    </row>
    <row r="21" spans="1:10" s="4" customFormat="1" ht="17.25">
      <c r="A21" s="42"/>
      <c r="B21" s="20" t="s">
        <v>32</v>
      </c>
      <c r="C21" s="68">
        <v>111</v>
      </c>
      <c r="D21" s="21">
        <v>28</v>
      </c>
      <c r="E21" s="21" t="s">
        <v>27</v>
      </c>
      <c r="F21" s="21">
        <v>1</v>
      </c>
      <c r="G21" s="21" t="s">
        <v>28</v>
      </c>
      <c r="H21" s="22">
        <f>C21*D21*F21</f>
        <v>3108</v>
      </c>
      <c r="I21" s="39">
        <f>H21/3700</f>
        <v>0.84</v>
      </c>
      <c r="J21" s="33"/>
    </row>
    <row r="22" spans="1:10" s="4" customFormat="1" ht="17.25">
      <c r="A22" s="42"/>
      <c r="B22" s="20" t="s">
        <v>33</v>
      </c>
      <c r="C22" s="68">
        <v>111</v>
      </c>
      <c r="D22" s="21">
        <v>30</v>
      </c>
      <c r="E22" s="21" t="s">
        <v>27</v>
      </c>
      <c r="F22" s="21">
        <v>1</v>
      </c>
      <c r="G22" s="21" t="s">
        <v>28</v>
      </c>
      <c r="H22" s="22">
        <f>C22*D22*F22</f>
        <v>3330</v>
      </c>
      <c r="I22" s="39">
        <f>H22/3700</f>
        <v>0.9</v>
      </c>
      <c r="J22" s="33"/>
    </row>
    <row r="23" spans="1:10" s="6" customFormat="1" ht="17.25">
      <c r="A23" s="42"/>
      <c r="B23" s="44" t="s">
        <v>21</v>
      </c>
      <c r="C23" s="10"/>
      <c r="D23" s="53"/>
      <c r="E23" s="53"/>
      <c r="F23" s="53"/>
      <c r="G23" s="53"/>
      <c r="H23" s="47">
        <f>H18+H19+H20</f>
        <v>311022</v>
      </c>
      <c r="I23" s="47">
        <f>I18+I19+I20</f>
        <v>84.06</v>
      </c>
      <c r="J23" s="30"/>
    </row>
    <row r="24" spans="1:10" s="6" customFormat="1" ht="17.25">
      <c r="A24" s="42">
        <v>4</v>
      </c>
      <c r="B24" s="20" t="s">
        <v>34</v>
      </c>
      <c r="C24" s="19"/>
      <c r="D24" s="21"/>
      <c r="E24" s="21"/>
      <c r="F24" s="21"/>
      <c r="G24" s="21"/>
      <c r="H24" s="22"/>
      <c r="I24" s="22"/>
      <c r="J24" s="30"/>
    </row>
    <row r="25" spans="1:10" s="4" customFormat="1" ht="34.5">
      <c r="A25" s="42"/>
      <c r="B25" s="20" t="s">
        <v>35</v>
      </c>
      <c r="C25" s="68">
        <v>111</v>
      </c>
      <c r="D25" s="21">
        <v>29</v>
      </c>
      <c r="E25" s="21" t="s">
        <v>31</v>
      </c>
      <c r="F25" s="21">
        <v>2</v>
      </c>
      <c r="G25" s="21" t="s">
        <v>36</v>
      </c>
      <c r="H25" s="22">
        <f t="shared" ref="H25:H33" si="2">C25*D25*F25</f>
        <v>6438</v>
      </c>
      <c r="I25" s="39">
        <f>H25/3700</f>
        <v>1.74</v>
      </c>
      <c r="J25" s="33"/>
    </row>
    <row r="26" spans="1:10" s="4" customFormat="1" ht="17.25">
      <c r="A26" s="29"/>
      <c r="B26" s="9" t="s">
        <v>37</v>
      </c>
      <c r="C26" s="68">
        <v>111</v>
      </c>
      <c r="D26" s="11">
        <v>4</v>
      </c>
      <c r="E26" s="11" t="s">
        <v>31</v>
      </c>
      <c r="F26" s="11">
        <v>2</v>
      </c>
      <c r="G26" s="11" t="s">
        <v>36</v>
      </c>
      <c r="H26" s="12">
        <f t="shared" si="2"/>
        <v>888</v>
      </c>
      <c r="I26" s="40">
        <f t="shared" ref="I26:I33" si="3">H26/3700</f>
        <v>0.24</v>
      </c>
      <c r="J26" s="33"/>
    </row>
    <row r="27" spans="1:10" s="4" customFormat="1" ht="34.5">
      <c r="A27" s="29"/>
      <c r="B27" s="9" t="s">
        <v>38</v>
      </c>
      <c r="C27" s="68">
        <v>111</v>
      </c>
      <c r="D27" s="11">
        <v>1</v>
      </c>
      <c r="E27" s="11" t="s">
        <v>27</v>
      </c>
      <c r="F27" s="11">
        <v>2</v>
      </c>
      <c r="G27" s="11" t="s">
        <v>31</v>
      </c>
      <c r="H27" s="12">
        <f t="shared" si="2"/>
        <v>222</v>
      </c>
      <c r="I27" s="40">
        <f t="shared" si="3"/>
        <v>0.06</v>
      </c>
      <c r="J27" s="33"/>
    </row>
    <row r="28" spans="1:10" s="4" customFormat="1" ht="34.5">
      <c r="A28" s="29"/>
      <c r="B28" s="9" t="s">
        <v>39</v>
      </c>
      <c r="C28" s="68">
        <v>111</v>
      </c>
      <c r="D28" s="11">
        <v>1</v>
      </c>
      <c r="E28" s="11" t="s">
        <v>27</v>
      </c>
      <c r="F28" s="11">
        <v>2</v>
      </c>
      <c r="G28" s="11" t="s">
        <v>36</v>
      </c>
      <c r="H28" s="12">
        <f t="shared" si="2"/>
        <v>222</v>
      </c>
      <c r="I28" s="40">
        <f t="shared" si="3"/>
        <v>0.06</v>
      </c>
      <c r="J28" s="33"/>
    </row>
    <row r="29" spans="1:10" s="6" customFormat="1" ht="17.25">
      <c r="A29" s="42"/>
      <c r="B29" s="20" t="s">
        <v>40</v>
      </c>
      <c r="C29" s="68">
        <v>111</v>
      </c>
      <c r="D29" s="21">
        <v>80</v>
      </c>
      <c r="E29" s="21" t="s">
        <v>27</v>
      </c>
      <c r="F29" s="21">
        <v>1</v>
      </c>
      <c r="G29" s="21" t="s">
        <v>41</v>
      </c>
      <c r="H29" s="22">
        <f t="shared" si="2"/>
        <v>8880</v>
      </c>
      <c r="I29" s="39">
        <f t="shared" si="3"/>
        <v>2.4</v>
      </c>
      <c r="J29" s="30"/>
    </row>
    <row r="30" spans="1:10" s="5" customFormat="1" ht="17.25">
      <c r="A30" s="42"/>
      <c r="B30" s="20" t="s">
        <v>42</v>
      </c>
      <c r="C30" s="68">
        <v>111</v>
      </c>
      <c r="D30" s="21">
        <v>1</v>
      </c>
      <c r="E30" s="21" t="s">
        <v>43</v>
      </c>
      <c r="F30" s="21">
        <v>1</v>
      </c>
      <c r="G30" s="21" t="s">
        <v>31</v>
      </c>
      <c r="H30" s="22">
        <f t="shared" si="2"/>
        <v>111</v>
      </c>
      <c r="I30" s="39">
        <f t="shared" si="3"/>
        <v>0.03</v>
      </c>
      <c r="J30" s="31"/>
    </row>
    <row r="31" spans="1:10" s="6" customFormat="1" ht="17.25">
      <c r="A31" s="42"/>
      <c r="B31" s="20" t="s">
        <v>44</v>
      </c>
      <c r="C31" s="68">
        <v>111</v>
      </c>
      <c r="D31" s="21">
        <v>1</v>
      </c>
      <c r="E31" s="21" t="s">
        <v>27</v>
      </c>
      <c r="F31" s="21">
        <v>1</v>
      </c>
      <c r="G31" s="21" t="s">
        <v>28</v>
      </c>
      <c r="H31" s="22">
        <f t="shared" si="2"/>
        <v>111</v>
      </c>
      <c r="I31" s="39">
        <f t="shared" si="3"/>
        <v>0.03</v>
      </c>
      <c r="J31" s="30"/>
    </row>
    <row r="32" spans="1:10" s="6" customFormat="1" ht="17.25">
      <c r="A32" s="42"/>
      <c r="B32" s="20" t="s">
        <v>45</v>
      </c>
      <c r="C32" s="68">
        <v>111</v>
      </c>
      <c r="D32" s="21">
        <v>1</v>
      </c>
      <c r="E32" s="21" t="s">
        <v>27</v>
      </c>
      <c r="F32" s="21">
        <v>1</v>
      </c>
      <c r="G32" s="21" t="s">
        <v>46</v>
      </c>
      <c r="H32" s="22">
        <f t="shared" si="2"/>
        <v>111</v>
      </c>
      <c r="I32" s="39">
        <f t="shared" si="3"/>
        <v>0.03</v>
      </c>
      <c r="J32" s="30"/>
    </row>
    <row r="33" spans="1:10" s="6" customFormat="1" ht="17.25">
      <c r="A33" s="42"/>
      <c r="B33" s="20" t="s">
        <v>47</v>
      </c>
      <c r="C33" s="68">
        <v>111</v>
      </c>
      <c r="D33" s="21">
        <v>1</v>
      </c>
      <c r="E33" s="21" t="s">
        <v>48</v>
      </c>
      <c r="F33" s="21">
        <v>2</v>
      </c>
      <c r="G33" s="21" t="s">
        <v>28</v>
      </c>
      <c r="H33" s="22">
        <f t="shared" si="2"/>
        <v>222</v>
      </c>
      <c r="I33" s="39">
        <f t="shared" si="3"/>
        <v>0.06</v>
      </c>
      <c r="J33" s="30"/>
    </row>
    <row r="34" spans="1:10" s="6" customFormat="1" ht="17.25">
      <c r="A34" s="43"/>
      <c r="B34" s="44" t="s">
        <v>21</v>
      </c>
      <c r="C34" s="45"/>
      <c r="D34" s="46"/>
      <c r="E34" s="46"/>
      <c r="F34" s="46"/>
      <c r="G34" s="46"/>
      <c r="H34" s="47">
        <f>SUBTOTAL(9,H25:H33)</f>
        <v>17205</v>
      </c>
      <c r="I34" s="47">
        <f>SUBTOTAL(9,I25:I33)</f>
        <v>4.6500000000000004</v>
      </c>
      <c r="J34" s="30"/>
    </row>
    <row r="35" spans="1:10" s="6" customFormat="1" ht="17.25">
      <c r="A35" s="43"/>
      <c r="B35" s="46" t="s">
        <v>49</v>
      </c>
      <c r="C35" s="46"/>
      <c r="D35" s="46"/>
      <c r="E35" s="46"/>
      <c r="F35" s="46"/>
      <c r="G35" s="46"/>
      <c r="H35" s="47">
        <f>H34+H23+H16+H13</f>
        <v>436119</v>
      </c>
      <c r="I35" s="47">
        <f>I34+I23+I16+I13</f>
        <v>117.87</v>
      </c>
      <c r="J35" s="34"/>
    </row>
    <row r="36" spans="1:10" ht="17.25">
      <c r="A36" s="26"/>
      <c r="B36" s="20" t="s">
        <v>50</v>
      </c>
      <c r="C36" s="26"/>
      <c r="D36" s="26"/>
      <c r="E36" s="26"/>
      <c r="F36" s="26"/>
      <c r="G36" s="26"/>
      <c r="H36" s="48">
        <f>H35*10%</f>
        <v>43611.9</v>
      </c>
      <c r="I36" s="48">
        <f>I35*10%</f>
        <v>11.787000000000001</v>
      </c>
      <c r="J36" s="26"/>
    </row>
    <row r="37" spans="1:10" s="24" customFormat="1">
      <c r="A37" s="36"/>
      <c r="B37" s="36" t="s">
        <v>51</v>
      </c>
      <c r="C37" s="36"/>
      <c r="D37" s="36"/>
      <c r="E37" s="36"/>
      <c r="F37" s="36"/>
      <c r="G37" s="36"/>
      <c r="H37" s="49">
        <f>SUBTOTAL(9,H35:H36)</f>
        <v>479730.9</v>
      </c>
      <c r="I37" s="49">
        <f>SUBTOTAL(9,I35:I36)</f>
        <v>129.65700000000001</v>
      </c>
      <c r="J37" s="36"/>
    </row>
    <row r="38" spans="1:10">
      <c r="A38" s="26"/>
      <c r="B38" s="26"/>
      <c r="C38" s="26"/>
      <c r="D38" s="26" t="s">
        <v>52</v>
      </c>
      <c r="E38" s="26"/>
      <c r="F38" s="26"/>
      <c r="G38" s="26"/>
      <c r="H38" s="37"/>
      <c r="I38" s="35"/>
      <c r="J38" s="26"/>
    </row>
  </sheetData>
  <autoFilter ref="B3:I31" xr:uid="{00000000-0009-0000-0000-000000000000}">
    <filterColumn colId="0">
      <iconFilter iconSet="3Arrows"/>
    </filterColumn>
  </autoFilter>
  <mergeCells count="3">
    <mergeCell ref="A1:I1"/>
    <mergeCell ref="J1:J2"/>
    <mergeCell ref="K1:K2"/>
  </mergeCells>
  <phoneticPr fontId="2" type="noConversion"/>
  <pageMargins left="0.7" right="0.7" top="0.75" bottom="0.75" header="0.3" footer="0.3"/>
  <pageSetup scale="63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23262350DF647B840E1D3F427F23C" ma:contentTypeVersion="10" ma:contentTypeDescription="Create a new document." ma:contentTypeScope="" ma:versionID="904cb140513fde51f76e4abe4e31b468">
  <xsd:schema xmlns:xsd="http://www.w3.org/2001/XMLSchema" xmlns:xs="http://www.w3.org/2001/XMLSchema" xmlns:p="http://schemas.microsoft.com/office/2006/metadata/properties" xmlns:ns2="c5a7d529-b566-472b-a2f9-4d6a941e0aed" xmlns:ns3="c27aad7f-787c-4a3c-9ea8-3aa0d0402ac3" targetNamespace="http://schemas.microsoft.com/office/2006/metadata/properties" ma:root="true" ma:fieldsID="e5d94426bbe293ea60259c135342bd76" ns2:_="" ns3:_="">
    <xsd:import namespace="c5a7d529-b566-472b-a2f9-4d6a941e0aed"/>
    <xsd:import namespace="c27aad7f-787c-4a3c-9ea8-3aa0d0402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7d529-b566-472b-a2f9-4d6a941e0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aad7f-787c-4a3c-9ea8-3aa0d0402a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1DAFC-9716-4830-9E40-651583F01845}"/>
</file>

<file path=customXml/itemProps2.xml><?xml version="1.0" encoding="utf-8"?>
<ds:datastoreItem xmlns:ds="http://schemas.openxmlformats.org/officeDocument/2006/customXml" ds:itemID="{6C760D0E-D12A-43C0-B016-737B1803899F}"/>
</file>

<file path=customXml/itemProps3.xml><?xml version="1.0" encoding="utf-8"?>
<ds:datastoreItem xmlns:ds="http://schemas.openxmlformats.org/officeDocument/2006/customXml" ds:itemID="{FFD1F7D9-CD17-4C71-8876-34D8362EE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Ariane Wenger</cp:lastModifiedBy>
  <cp:revision/>
  <dcterms:created xsi:type="dcterms:W3CDTF">2012-08-21T08:56:59Z</dcterms:created>
  <dcterms:modified xsi:type="dcterms:W3CDTF">2018-10-15T13:43:00Z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0x01010079B23262350DF647B840E1D3F427F23C</vt:lpwstr>
  </property>
</Properties>
</file>